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65416" windowWidth="11925" windowHeight="10095" activeTab="0"/>
  </bookViews>
  <sheets>
    <sheet name="Show and Sell Worksheet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<sst xmlns="http://schemas.openxmlformats.org/spreadsheetml/2006/main" count="43" uniqueCount="40">
  <si>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Total</t>
  </si>
  <si>
    <t>Retail</t>
  </si>
  <si>
    <t>Item</t>
  </si>
  <si>
    <t>Containers</t>
  </si>
  <si>
    <t>Price</t>
  </si>
  <si>
    <t>Estimated Total Containers</t>
  </si>
  <si>
    <t>Cases</t>
  </si>
  <si>
    <t>Product Mix</t>
  </si>
  <si>
    <t>Enter data</t>
  </si>
  <si>
    <t>*Not a popular Show-n-Sell item. May wish to limit availability</t>
  </si>
  <si>
    <t>Simon Kenton Council</t>
  </si>
  <si>
    <t>Total Retail Sales Goal: Show-n-Sell &amp; Take Order</t>
  </si>
  <si>
    <t>Percent to Order for Show and Sell</t>
  </si>
  <si>
    <t xml:space="preserve">Classic Trio </t>
  </si>
  <si>
    <t>Mud Puddles</t>
  </si>
  <si>
    <t>Jalapeno Cheese</t>
  </si>
  <si>
    <t xml:space="preserve">Cheddar Cheese </t>
  </si>
  <si>
    <t>18 pk Butter Lite</t>
  </si>
  <si>
    <t>18 pk Butter</t>
  </si>
  <si>
    <t>Classic Caramel</t>
  </si>
  <si>
    <t>18 pk Kettle Corn</t>
  </si>
  <si>
    <t>Gross Show and Sell appox.</t>
  </si>
  <si>
    <t>Commission appox.</t>
  </si>
  <si>
    <t>Use this tool by putting your TOTAL Retail (ShowNSell &amp; Take Order) Sales Goal in the yellow box and it will help you with a STARTING point to place your order!</t>
  </si>
  <si>
    <t>Remember, this is just an estimate.</t>
  </si>
  <si>
    <t>Chocolate Lovers Five Way OSU Tin*</t>
  </si>
  <si>
    <t>Sea Salt Splash</t>
  </si>
  <si>
    <t>Ohio State Tin (CC with Sea Salt)</t>
  </si>
  <si>
    <t>Fall 2014 Show-n-Sell Order Worksheet</t>
  </si>
  <si>
    <t>Unpopped Yellow Popcorn</t>
  </si>
  <si>
    <t>Cheese Lovers*</t>
  </si>
  <si>
    <t xml:space="preserve">Weighted </t>
  </si>
  <si>
    <t>Value</t>
  </si>
  <si>
    <t>Estimated Total Cases</t>
  </si>
  <si>
    <t>*25 Cases or less will fit into most standard 4 door sedans</t>
  </si>
  <si>
    <t>*Up to 60 cases will fit into most Mini Vans with no seats</t>
  </si>
  <si>
    <t>*Up to 40 cases will fit into most SUV's (Explorer, Blazer)</t>
  </si>
  <si>
    <t>*Most truck beds will hold between 25 - 50 cases</t>
  </si>
  <si>
    <t>*For orders larger than 75 cases, enclosed trailers are best</t>
  </si>
  <si>
    <t>*Up to 75 cases will fit into a Suburban with no seats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</si>
</sst>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&quot;$&quot;#,##0"/>
    <numFmt numFmtId="168" formatCode="&quot;$&quot;#,##0.0"/>
    <numFmt numFmtId="169" formatCode="&quot;$&quot;#,##0.00"/>
    <numFmt numFmtId="170" formatCode="[$-409]dddd\,\ mmmm\ dd\,\ yyyy"/>
    <numFmt numFmtId="171" formatCode="[$-409]h:mm:ss\ AM/PM"/>
    <numFmt numFmtId="172" formatCode="0.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65" fontId="8" fillId="0" borderId="0" xfId="57" applyNumberFormat="1" applyFont="1" applyAlignment="1">
      <alignment horizontal="center"/>
    </xf>
    <xf numFmtId="164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44" fontId="8" fillId="0" borderId="0" xfId="44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8" fillId="0" borderId="0" xfId="57" applyFont="1" applyFill="1" applyAlignment="1">
      <alignment horizontal="right"/>
    </xf>
    <xf numFmtId="44" fontId="4" fillId="0" borderId="0" xfId="44" applyFont="1" applyFill="1" applyBorder="1" applyAlignment="1">
      <alignment/>
    </xf>
    <xf numFmtId="9" fontId="8" fillId="0" borderId="0" xfId="57" applyFont="1" applyFill="1" applyBorder="1" applyAlignment="1">
      <alignment horizontal="center"/>
    </xf>
    <xf numFmtId="164" fontId="10" fillId="0" borderId="0" xfId="0" applyNumberFormat="1" applyFont="1" applyFill="1" applyAlignment="1">
      <alignment/>
    </xf>
    <xf numFmtId="44" fontId="8" fillId="0" borderId="0" xfId="44" applyFont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7" fontId="11" fillId="0" borderId="0" xfId="44" applyNumberFormat="1" applyFont="1" applyAlignment="1">
      <alignment horizontal="center"/>
    </xf>
    <xf numFmtId="0" fontId="9" fillId="0" borderId="0" xfId="0" applyFont="1" applyAlignment="1">
      <alignment/>
    </xf>
    <xf numFmtId="165" fontId="11" fillId="0" borderId="0" xfId="57" applyNumberFormat="1" applyFont="1" applyAlignment="1">
      <alignment horizontal="center"/>
    </xf>
    <xf numFmtId="167" fontId="11" fillId="0" borderId="0" xfId="44" applyNumberFormat="1" applyFont="1" applyFill="1" applyAlignment="1">
      <alignment horizontal="center"/>
    </xf>
    <xf numFmtId="165" fontId="11" fillId="0" borderId="0" xfId="0" applyNumberFormat="1" applyFont="1" applyAlignment="1">
      <alignment horizontal="center"/>
    </xf>
    <xf numFmtId="9" fontId="12" fillId="33" borderId="10" xfId="57" applyFont="1" applyFill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67" fontId="12" fillId="34" borderId="10" xfId="44" applyNumberFormat="1" applyFont="1" applyFill="1" applyBorder="1" applyAlignment="1">
      <alignment horizontal="center"/>
    </xf>
    <xf numFmtId="5" fontId="12" fillId="35" borderId="10" xfId="44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1" fillId="36" borderId="11" xfId="0" applyNumberFormat="1" applyFont="1" applyFill="1" applyBorder="1" applyAlignment="1">
      <alignment horizontal="center"/>
    </xf>
    <xf numFmtId="164" fontId="11" fillId="36" borderId="12" xfId="0" applyNumberFormat="1" applyFont="1" applyFill="1" applyBorder="1" applyAlignment="1">
      <alignment horizontal="center"/>
    </xf>
    <xf numFmtId="0" fontId="8" fillId="37" borderId="0" xfId="0" applyFont="1" applyFill="1" applyAlignment="1">
      <alignment/>
    </xf>
    <xf numFmtId="164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167" fontId="3" fillId="0" borderId="0" xfId="0" applyNumberFormat="1" applyFont="1" applyAlignment="1">
      <alignment/>
    </xf>
    <xf numFmtId="9" fontId="11" fillId="38" borderId="10" xfId="57" applyFont="1" applyFill="1" applyBorder="1" applyAlignment="1">
      <alignment horizontal="center"/>
    </xf>
    <xf numFmtId="164" fontId="11" fillId="36" borderId="13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/>
    </xf>
    <xf numFmtId="174" fontId="48" fillId="0" borderId="0" xfId="44" applyNumberFormat="1" applyFont="1" applyAlignment="1">
      <alignment/>
    </xf>
    <xf numFmtId="5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ill>
        <patternFill>
          <bgColor theme="5" tint="0.5999600291252136"/>
        </patternFill>
      </fill>
    </dxf>
    <dxf>
      <fill>
        <patternFill>
          <bgColor rgb="FF92D050"/>
        </patternFill>
      </fill>
    </dxf>
    <dxf>
      <fill>
        <patternFill>
          <bgColor theme="5" tint="0.5999600291252136"/>
        </patternFill>
      </fill>
    </dxf>
    <dxf>
      <fill>
        <patternFill>
          <bgColor rgb="FF92D050"/>
        </patternFill>
      </fill>
    </dxf>
    <dxf>
      <fill>
        <patternFill>
          <bgColor theme="5" tint="0.5999600291252136"/>
        </patternFill>
      </fill>
    </dxf>
    <dxf>
      <fill>
        <patternFill>
          <bgColor rgb="FF92D050"/>
        </patternFill>
      </fill>
    </dxf>
    <dxf>
      <fill>
        <patternFill>
          <bgColor theme="5" tint="0.5999600291252136"/>
        </patternFill>
      </fill>
    </dxf>
    <dxf>
      <fill>
        <patternFill>
          <bgColor rgb="FF92D050"/>
        </patternFill>
      </fill>
    </dxf>
    <dxf>
      <fill>
        <patternFill>
          <bgColor theme="5" tint="0.5999600291252136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55.421875" style="1" customWidth="1"/>
    <col min="2" max="2" width="13.00390625" style="1" customWidth="1"/>
    <col min="3" max="3" width="14.57421875" style="1" customWidth="1"/>
    <col min="4" max="5" width="18.7109375" style="1" customWidth="1"/>
    <col min="6" max="6" width="12.421875" style="1" customWidth="1"/>
    <col min="7" max="7" width="9.140625" style="1" customWidth="1"/>
    <col min="8" max="8" width="9.00390625" style="1" customWidth="1"/>
    <col min="9" max="10" width="0.71875" style="1" customWidth="1"/>
    <col min="11" max="16384" width="9.140625" style="1" customWidth="1"/>
  </cols>
  <sheetData>
    <row r="1" spans="1:5" ht="18.75">
      <c r="A1" s="60" t="s">
        <v>10</v>
      </c>
      <c r="B1" s="60"/>
      <c r="C1" s="60"/>
      <c r="D1" s="60"/>
      <c r="E1" s="60"/>
    </row>
    <row r="2" spans="1:5" ht="18.75">
      <c r="A2" s="60" t="s">
        <v>28</v>
      </c>
      <c r="B2" s="60"/>
      <c r="C2" s="60"/>
      <c r="D2" s="60"/>
      <c r="E2" s="60"/>
    </row>
    <row r="3" spans="1:2" ht="18.75">
      <c r="A3" s="2"/>
      <c r="B3" s="2"/>
    </row>
    <row r="4" spans="1:5" ht="16.5">
      <c r="A4" s="37" t="s">
        <v>11</v>
      </c>
      <c r="B4" s="37"/>
      <c r="C4" s="39">
        <v>20000</v>
      </c>
      <c r="D4" s="31" t="s">
        <v>8</v>
      </c>
      <c r="E4" s="3"/>
    </row>
    <row r="5" spans="1:4" ht="16.5">
      <c r="A5" s="37" t="s">
        <v>12</v>
      </c>
      <c r="B5" s="37"/>
      <c r="C5" s="35">
        <v>0.72</v>
      </c>
      <c r="D5" s="31" t="s">
        <v>8</v>
      </c>
    </row>
    <row r="6" spans="1:6" ht="22.5">
      <c r="A6" s="4"/>
      <c r="B6" s="4" t="s">
        <v>0</v>
      </c>
      <c r="C6" s="41" t="s">
        <v>0</v>
      </c>
      <c r="D6" s="28" t="s">
        <v>1</v>
      </c>
      <c r="E6" s="28" t="s">
        <v>7</v>
      </c>
      <c r="F6" s="5"/>
    </row>
    <row r="7" spans="1:17" ht="17.25" thickBot="1">
      <c r="A7" s="26" t="s">
        <v>2</v>
      </c>
      <c r="B7" s="26" t="s">
        <v>3</v>
      </c>
      <c r="C7" s="40" t="s">
        <v>6</v>
      </c>
      <c r="D7" s="27" t="s">
        <v>4</v>
      </c>
      <c r="E7" s="27" t="s">
        <v>3</v>
      </c>
      <c r="F7" s="6"/>
      <c r="I7" s="50" t="s">
        <v>31</v>
      </c>
      <c r="J7" s="50" t="s">
        <v>32</v>
      </c>
      <c r="K7" s="53"/>
      <c r="P7" s="6"/>
      <c r="Q7" s="6"/>
    </row>
    <row r="8" spans="1:17" ht="16.5">
      <c r="A8" s="24" t="s">
        <v>25</v>
      </c>
      <c r="B8" s="24">
        <f>C8*1</f>
        <v>3</v>
      </c>
      <c r="C8" s="42">
        <f>ROUNDUP(((((C$4*C$5)/D8)*I8)/SUM(I$8:I$20)),0)</f>
        <v>3</v>
      </c>
      <c r="D8" s="30">
        <v>50</v>
      </c>
      <c r="E8" s="32">
        <v>0.017</v>
      </c>
      <c r="F8" s="8"/>
      <c r="G8" s="47"/>
      <c r="I8" s="51">
        <f>D8*E8</f>
        <v>0.8500000000000001</v>
      </c>
      <c r="J8" s="52">
        <f>D8*B8</f>
        <v>150</v>
      </c>
      <c r="K8" s="47"/>
      <c r="P8" s="9"/>
      <c r="Q8" s="10"/>
    </row>
    <row r="9" spans="1:17" ht="16.5">
      <c r="A9" s="24" t="s">
        <v>30</v>
      </c>
      <c r="B9" s="24">
        <f>C9*1</f>
        <v>3</v>
      </c>
      <c r="C9" s="43">
        <f>ROUNDUP(((((C$4*C$5)/D9)*I9)/SUM(I$8:I$20)),0)</f>
        <v>3</v>
      </c>
      <c r="D9" s="30">
        <v>40</v>
      </c>
      <c r="E9" s="32">
        <v>0.02</v>
      </c>
      <c r="F9" s="8"/>
      <c r="G9" s="47"/>
      <c r="I9" s="51">
        <f>D9*E9</f>
        <v>0.8</v>
      </c>
      <c r="J9" s="52">
        <f aca="true" t="shared" si="0" ref="J9:J20">D9*B9</f>
        <v>120</v>
      </c>
      <c r="K9" s="47"/>
      <c r="P9" s="9"/>
      <c r="Q9" s="10"/>
    </row>
    <row r="10" spans="1:17" ht="16.5">
      <c r="A10" s="24" t="s">
        <v>13</v>
      </c>
      <c r="B10" s="24">
        <f>C10*1</f>
        <v>4</v>
      </c>
      <c r="C10" s="43">
        <f>ROUNDUP(((((C$4*C$5)/D10)*I10)/SUM(I$8:I$20)),0)</f>
        <v>4</v>
      </c>
      <c r="D10" s="33">
        <v>30</v>
      </c>
      <c r="E10" s="32">
        <v>0.026</v>
      </c>
      <c r="F10" s="8"/>
      <c r="G10" s="47"/>
      <c r="I10" s="51">
        <f>D10*E10</f>
        <v>0.7799999999999999</v>
      </c>
      <c r="J10" s="52">
        <f t="shared" si="0"/>
        <v>120</v>
      </c>
      <c r="K10" s="47"/>
      <c r="P10" s="9"/>
      <c r="Q10" s="10"/>
    </row>
    <row r="11" spans="1:17" ht="16.5">
      <c r="A11" s="24" t="s">
        <v>27</v>
      </c>
      <c r="B11" s="24">
        <f>C11*8</f>
        <v>80</v>
      </c>
      <c r="C11" s="43">
        <f aca="true" t="shared" si="1" ref="C11:C20">ROUNDUP((((((C$4*C$5)/D11)*I11)/SUM(I$8:I$20))/8),0)</f>
        <v>10</v>
      </c>
      <c r="D11" s="33">
        <v>25</v>
      </c>
      <c r="E11" s="32">
        <v>0.079</v>
      </c>
      <c r="F11" s="8"/>
      <c r="G11" s="47"/>
      <c r="I11" s="51">
        <f>D11*E11*8</f>
        <v>15.8</v>
      </c>
      <c r="J11" s="52">
        <f t="shared" si="0"/>
        <v>2000</v>
      </c>
      <c r="K11" s="47"/>
      <c r="P11" s="9"/>
      <c r="Q11" s="10"/>
    </row>
    <row r="12" spans="1:17" ht="16.5">
      <c r="A12" s="24" t="s">
        <v>20</v>
      </c>
      <c r="B12" s="24">
        <f aca="true" t="shared" si="2" ref="B12:B20">C12*8</f>
        <v>56</v>
      </c>
      <c r="C12" s="43">
        <f t="shared" si="1"/>
        <v>7</v>
      </c>
      <c r="D12" s="33">
        <v>22</v>
      </c>
      <c r="E12" s="32">
        <v>0.053</v>
      </c>
      <c r="F12" s="8"/>
      <c r="G12" s="47"/>
      <c r="I12" s="51">
        <f aca="true" t="shared" si="3" ref="I12:I20">D12*E12*8</f>
        <v>9.328</v>
      </c>
      <c r="J12" s="52">
        <f t="shared" si="0"/>
        <v>1232</v>
      </c>
      <c r="K12" s="47"/>
      <c r="P12" s="9"/>
      <c r="Q12" s="10"/>
    </row>
    <row r="13" spans="1:17" ht="16.5">
      <c r="A13" s="24" t="s">
        <v>14</v>
      </c>
      <c r="B13" s="24">
        <f t="shared" si="2"/>
        <v>88</v>
      </c>
      <c r="C13" s="43">
        <f t="shared" si="1"/>
        <v>11</v>
      </c>
      <c r="D13" s="33">
        <v>18</v>
      </c>
      <c r="E13" s="32">
        <v>0.086</v>
      </c>
      <c r="F13" s="8"/>
      <c r="G13" s="47"/>
      <c r="I13" s="51">
        <f t="shared" si="3"/>
        <v>12.383999999999999</v>
      </c>
      <c r="J13" s="52">
        <f t="shared" si="0"/>
        <v>1584</v>
      </c>
      <c r="K13" s="47"/>
      <c r="P13" s="9"/>
      <c r="Q13" s="10"/>
    </row>
    <row r="14" spans="1:17" ht="16.5">
      <c r="A14" s="24" t="s">
        <v>26</v>
      </c>
      <c r="B14" s="24">
        <f t="shared" si="2"/>
        <v>56</v>
      </c>
      <c r="C14" s="43">
        <f t="shared" si="1"/>
        <v>7</v>
      </c>
      <c r="D14" s="33">
        <v>18</v>
      </c>
      <c r="E14" s="32">
        <v>0.056</v>
      </c>
      <c r="F14" s="8"/>
      <c r="G14" s="47"/>
      <c r="I14" s="51">
        <f t="shared" si="3"/>
        <v>8.064</v>
      </c>
      <c r="J14" s="52">
        <f t="shared" si="0"/>
        <v>1008</v>
      </c>
      <c r="K14" s="47"/>
      <c r="P14" s="9"/>
      <c r="Q14" s="10"/>
    </row>
    <row r="15" spans="1:17" ht="16.5">
      <c r="A15" s="24" t="s">
        <v>15</v>
      </c>
      <c r="B15" s="24">
        <f t="shared" si="2"/>
        <v>56</v>
      </c>
      <c r="C15" s="43">
        <f t="shared" si="1"/>
        <v>7</v>
      </c>
      <c r="D15" s="33">
        <v>18</v>
      </c>
      <c r="E15" s="32">
        <v>0.056</v>
      </c>
      <c r="F15" s="8"/>
      <c r="G15" s="47"/>
      <c r="I15" s="51">
        <f t="shared" si="3"/>
        <v>8.064</v>
      </c>
      <c r="J15" s="52">
        <f t="shared" si="0"/>
        <v>1008</v>
      </c>
      <c r="K15" s="47"/>
      <c r="P15" s="9"/>
      <c r="Q15" s="10"/>
    </row>
    <row r="16" spans="1:17" ht="16.5">
      <c r="A16" s="24" t="s">
        <v>16</v>
      </c>
      <c r="B16" s="24">
        <f t="shared" si="2"/>
        <v>72</v>
      </c>
      <c r="C16" s="43">
        <f t="shared" si="1"/>
        <v>9</v>
      </c>
      <c r="D16" s="33">
        <v>18</v>
      </c>
      <c r="E16" s="32">
        <v>0.07</v>
      </c>
      <c r="F16" s="8"/>
      <c r="G16" s="47"/>
      <c r="I16" s="51">
        <f t="shared" si="3"/>
        <v>10.080000000000002</v>
      </c>
      <c r="J16" s="52">
        <f t="shared" si="0"/>
        <v>1296</v>
      </c>
      <c r="K16" s="47"/>
      <c r="P16" s="9"/>
      <c r="Q16" s="10"/>
    </row>
    <row r="17" spans="1:17" ht="16.5">
      <c r="A17" s="25" t="s">
        <v>17</v>
      </c>
      <c r="B17" s="24">
        <f t="shared" si="2"/>
        <v>72</v>
      </c>
      <c r="C17" s="43">
        <f t="shared" si="1"/>
        <v>9</v>
      </c>
      <c r="D17" s="33">
        <v>18</v>
      </c>
      <c r="E17" s="32">
        <v>0.073</v>
      </c>
      <c r="F17" s="8"/>
      <c r="G17" s="47"/>
      <c r="I17" s="51">
        <f t="shared" si="3"/>
        <v>10.511999999999999</v>
      </c>
      <c r="J17" s="52">
        <f t="shared" si="0"/>
        <v>1296</v>
      </c>
      <c r="K17" s="47"/>
      <c r="P17" s="9"/>
      <c r="Q17" s="10"/>
    </row>
    <row r="18" spans="1:17" ht="16.5">
      <c r="A18" s="25" t="s">
        <v>18</v>
      </c>
      <c r="B18" s="24">
        <f t="shared" si="2"/>
        <v>104</v>
      </c>
      <c r="C18" s="43">
        <f t="shared" si="1"/>
        <v>13</v>
      </c>
      <c r="D18" s="33">
        <v>18</v>
      </c>
      <c r="E18" s="32">
        <v>0.103</v>
      </c>
      <c r="F18" s="8"/>
      <c r="G18" s="47"/>
      <c r="I18" s="51">
        <f t="shared" si="3"/>
        <v>14.831999999999999</v>
      </c>
      <c r="J18" s="52">
        <f t="shared" si="0"/>
        <v>1872</v>
      </c>
      <c r="K18" s="47"/>
      <c r="P18" s="9"/>
      <c r="Q18" s="10"/>
    </row>
    <row r="19" spans="1:17" ht="16.5">
      <c r="A19" s="25" t="s">
        <v>19</v>
      </c>
      <c r="B19" s="24">
        <f t="shared" si="2"/>
        <v>280</v>
      </c>
      <c r="C19" s="43">
        <f t="shared" si="1"/>
        <v>35</v>
      </c>
      <c r="D19" s="33">
        <v>10</v>
      </c>
      <c r="E19" s="32">
        <v>0.288</v>
      </c>
      <c r="F19" s="8"/>
      <c r="G19" s="47"/>
      <c r="I19" s="51">
        <f t="shared" si="3"/>
        <v>23.04</v>
      </c>
      <c r="J19" s="52">
        <f t="shared" si="0"/>
        <v>2800</v>
      </c>
      <c r="K19" s="47"/>
      <c r="P19" s="9"/>
      <c r="Q19" s="10"/>
    </row>
    <row r="20" spans="1:17" ht="17.25" thickBot="1">
      <c r="A20" s="25" t="s">
        <v>29</v>
      </c>
      <c r="B20" s="24">
        <f t="shared" si="2"/>
        <v>72</v>
      </c>
      <c r="C20" s="49">
        <f t="shared" si="1"/>
        <v>9</v>
      </c>
      <c r="D20" s="33">
        <v>10</v>
      </c>
      <c r="E20" s="32">
        <v>0.073</v>
      </c>
      <c r="F20" s="8"/>
      <c r="G20" s="47"/>
      <c r="I20" s="51">
        <f t="shared" si="3"/>
        <v>5.84</v>
      </c>
      <c r="J20" s="52">
        <f t="shared" si="0"/>
        <v>720</v>
      </c>
      <c r="K20" s="47"/>
      <c r="P20" s="9"/>
      <c r="Q20" s="10"/>
    </row>
    <row r="21" spans="1:17" ht="16.5">
      <c r="A21" s="11"/>
      <c r="B21" s="11"/>
      <c r="C21" s="12"/>
      <c r="D21" s="13"/>
      <c r="E21" s="34"/>
      <c r="F21" s="7"/>
      <c r="P21" s="9"/>
      <c r="Q21" s="9"/>
    </row>
    <row r="22" spans="1:4" ht="17.25" thickBot="1">
      <c r="A22" s="36" t="s">
        <v>5</v>
      </c>
      <c r="B22" s="36"/>
      <c r="C22" s="29">
        <f>SUM(B8:B20)</f>
        <v>946</v>
      </c>
      <c r="D22" s="15"/>
    </row>
    <row r="23" spans="1:8" ht="16.5">
      <c r="A23" s="36" t="s">
        <v>33</v>
      </c>
      <c r="B23" s="36"/>
      <c r="C23" s="29">
        <f>SUM(C8:C20)</f>
        <v>127</v>
      </c>
      <c r="D23" s="15"/>
      <c r="E23" s="61" t="s">
        <v>34</v>
      </c>
      <c r="F23" s="62"/>
      <c r="G23" s="62"/>
      <c r="H23" s="63"/>
    </row>
    <row r="24" spans="1:8" ht="16.5">
      <c r="A24" s="36" t="s">
        <v>21</v>
      </c>
      <c r="B24" s="36"/>
      <c r="C24" s="30">
        <f>SUM(J8:J20)</f>
        <v>15206</v>
      </c>
      <c r="D24" s="16"/>
      <c r="E24" s="54" t="s">
        <v>36</v>
      </c>
      <c r="F24" s="55"/>
      <c r="G24" s="55"/>
      <c r="H24" s="56"/>
    </row>
    <row r="25" spans="1:8" ht="16.5">
      <c r="A25" s="36" t="s">
        <v>22</v>
      </c>
      <c r="B25" s="36"/>
      <c r="C25" s="38">
        <f>C26*C24</f>
        <v>4865.92</v>
      </c>
      <c r="D25" s="17"/>
      <c r="E25" s="54" t="s">
        <v>37</v>
      </c>
      <c r="F25" s="55"/>
      <c r="G25" s="55"/>
      <c r="H25" s="56"/>
    </row>
    <row r="26" spans="1:8" ht="16.5">
      <c r="A26" s="18"/>
      <c r="B26" s="18"/>
      <c r="C26" s="48">
        <v>0.32</v>
      </c>
      <c r="D26" s="15"/>
      <c r="E26" s="54" t="s">
        <v>35</v>
      </c>
      <c r="F26" s="55"/>
      <c r="G26" s="55"/>
      <c r="H26" s="56"/>
    </row>
    <row r="27" spans="1:8" ht="15.75">
      <c r="A27" s="18"/>
      <c r="B27" s="18"/>
      <c r="C27" s="20"/>
      <c r="D27" s="16"/>
      <c r="E27" s="54" t="s">
        <v>39</v>
      </c>
      <c r="F27" s="55"/>
      <c r="G27" s="55"/>
      <c r="H27" s="56"/>
    </row>
    <row r="28" spans="4:8" ht="16.5" thickBot="1">
      <c r="D28" s="19"/>
      <c r="E28" s="57" t="s">
        <v>38</v>
      </c>
      <c r="F28" s="58"/>
      <c r="G28" s="58"/>
      <c r="H28" s="59"/>
    </row>
    <row r="29" spans="1:6" ht="18.75">
      <c r="A29" s="24" t="s">
        <v>9</v>
      </c>
      <c r="B29" s="24"/>
      <c r="C29" s="9"/>
      <c r="D29" s="21"/>
      <c r="E29" s="22"/>
      <c r="F29" s="16"/>
    </row>
    <row r="30" spans="1:8" ht="15.75">
      <c r="A30" s="44" t="s">
        <v>23</v>
      </c>
      <c r="B30" s="44"/>
      <c r="C30" s="45"/>
      <c r="D30" s="46"/>
      <c r="E30" s="46"/>
      <c r="F30" s="46"/>
      <c r="G30" s="46"/>
      <c r="H30" s="46"/>
    </row>
    <row r="31" spans="1:6" ht="15.75">
      <c r="A31" s="7" t="s">
        <v>24</v>
      </c>
      <c r="B31" s="7"/>
      <c r="C31" s="9"/>
      <c r="F31" s="23"/>
    </row>
    <row r="32" spans="1:3" ht="15.75">
      <c r="A32" s="7"/>
      <c r="B32" s="7"/>
      <c r="C32" s="9"/>
    </row>
    <row r="33" spans="1:3" ht="15.75">
      <c r="A33" s="7"/>
      <c r="B33" s="7"/>
      <c r="C33" s="9"/>
    </row>
    <row r="34" spans="1:3" ht="15.75">
      <c r="A34" s="7"/>
      <c r="B34" s="7"/>
      <c r="C34" s="9"/>
    </row>
    <row r="35" spans="1:3" ht="15.75">
      <c r="A35" s="11"/>
      <c r="B35" s="11"/>
      <c r="C35" s="9"/>
    </row>
    <row r="36" spans="1:3" ht="15.75">
      <c r="A36" s="11"/>
      <c r="B36" s="11"/>
      <c r="C36" s="9"/>
    </row>
    <row r="37" spans="1:3" ht="15.75">
      <c r="A37" s="14"/>
      <c r="B37" s="14"/>
      <c r="C37" s="9"/>
    </row>
    <row r="38" ht="12.75">
      <c r="C38" s="9"/>
    </row>
  </sheetData>
  <sheetProtection/>
  <protectedRanges>
    <protectedRange sqref="D4:F4" name="Range1_1"/>
  </protectedRanges>
  <mergeCells count="8">
    <mergeCell ref="E27:H27"/>
    <mergeCell ref="E28:H28"/>
    <mergeCell ref="A1:E1"/>
    <mergeCell ref="A2:E2"/>
    <mergeCell ref="E23:H23"/>
    <mergeCell ref="E24:H24"/>
    <mergeCell ref="E25:H25"/>
    <mergeCell ref="E26:H26"/>
  </mergeCells>
  <conditionalFormatting sqref="E23:H23">
    <cfRule type="expression" priority="7" dxfId="1" stopIfTrue="1">
      <formula>$C$23&lt;26</formula>
    </cfRule>
    <cfRule type="expression" priority="10" dxfId="0" stopIfTrue="1">
      <formula>$C$23&gt;25</formula>
    </cfRule>
  </conditionalFormatting>
  <conditionalFormatting sqref="E24:H24">
    <cfRule type="expression" priority="6" dxfId="1" stopIfTrue="1">
      <formula>$C$23&lt;41</formula>
    </cfRule>
    <cfRule type="expression" priority="9" dxfId="0" stopIfTrue="1">
      <formula>$C$23&gt;40</formula>
    </cfRule>
  </conditionalFormatting>
  <conditionalFormatting sqref="E25:H25">
    <cfRule type="expression" priority="5" dxfId="1" stopIfTrue="1">
      <formula>$C$23&lt;51</formula>
    </cfRule>
    <cfRule type="expression" priority="8" dxfId="0" stopIfTrue="1">
      <formula>$C$23&gt;50</formula>
    </cfRule>
  </conditionalFormatting>
  <conditionalFormatting sqref="E26:H26">
    <cfRule type="expression" priority="3" dxfId="1" stopIfTrue="1">
      <formula>$C$23&lt;61</formula>
    </cfRule>
    <cfRule type="expression" priority="4" dxfId="0" stopIfTrue="1">
      <formula>$C$23&gt;60</formula>
    </cfRule>
  </conditionalFormatting>
  <conditionalFormatting sqref="E27:H27">
    <cfRule type="expression" priority="1" dxfId="1" stopIfTrue="1">
      <formula>$C$23&lt;76</formula>
    </cfRule>
    <cfRule type="expression" priority="2" dxfId="0" stopIfTrue="1">
      <formula>$C$23&gt;75</formula>
    </cfRule>
  </conditionalFormatting>
  <printOptions/>
  <pageMargins left="0.25" right="0.25" top="0.5" bottom="0.5" header="0.5" footer="0.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Theodore Roosevelt Council, 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D. Kogan</dc:creator>
  <cp:keywords/>
  <dc:description/>
  <cp:lastModifiedBy>Natalie McEntee</cp:lastModifiedBy>
  <cp:lastPrinted>2013-08-15T19:11:33Z</cp:lastPrinted>
  <dcterms:created xsi:type="dcterms:W3CDTF">2007-09-11T16:17:33Z</dcterms:created>
  <dcterms:modified xsi:type="dcterms:W3CDTF">2014-09-25T19:07:47Z</dcterms:modified>
  <cp:category/>
  <cp:version/>
  <cp:contentType/>
  <cp:contentStatus/>
</cp:coreProperties>
</file>